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abbyspangler/OneDrive - Johns Hopkins/Martinowich/Visium/U01_DLPFC/Round4/"/>
    </mc:Choice>
  </mc:AlternateContent>
  <xr:revisionPtr revIDLastSave="65" documentId="113_{75087A7E-C544-3B45-BA78-CF402EB685BC}" xr6:coauthVersionLast="36" xr6:coauthVersionMax="36" xr10:uidLastSave="{B6BB711E-D9A1-F04F-9C9D-E5F7FA755B6C}"/>
  <bookViews>
    <workbookView xWindow="1300" yWindow="460" windowWidth="27500" windowHeight="1492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8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T14" i="1" l="1"/>
  <c r="T6" i="1"/>
  <c r="T13" i="1" l="1"/>
  <c r="T8" i="1" l="1"/>
  <c r="T7" i="1"/>
  <c r="T3" i="1" l="1"/>
  <c r="T4" i="1"/>
  <c r="T5" i="1"/>
  <c r="T2" i="1"/>
  <c r="K3" i="1"/>
  <c r="K4" i="1"/>
  <c r="K5" i="1"/>
  <c r="K2" i="1"/>
  <c r="J3" i="1"/>
  <c r="J4" i="1"/>
  <c r="J5" i="1"/>
  <c r="J2" i="1"/>
</calcChain>
</file>

<file path=xl/sharedStrings.xml><?xml version="1.0" encoding="utf-8"?>
<sst xmlns="http://schemas.openxmlformats.org/spreadsheetml/2006/main" count="94" uniqueCount="76">
  <si>
    <t>Sample #</t>
  </si>
  <si>
    <t>Tissue</t>
  </si>
  <si>
    <t>Brain</t>
  </si>
  <si>
    <t>DLPFC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</si>
  <si>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</si>
  <si>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</si>
  <si>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</si>
  <si>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</si>
  <si>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</si>
  <si>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</si>
  <si>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</si>
  <si>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</si>
  <si>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</si>
  <si>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</si>
  <si>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</si>
  <si>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</si>
  <si>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</si>
  <si>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</si>
  <si>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</si>
  <si>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</si>
  <si>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</si>
  <si>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</si>
  <si>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</si>
  <si>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</si>
  <si>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Ave frag length</t>
  </si>
  <si>
    <t>Agilent [pg/ul]</t>
  </si>
  <si>
    <t>% Coverage Array</t>
  </si>
  <si>
    <t>Sample</t>
  </si>
  <si>
    <t xml:space="preserve">Est Read Pairs </t>
  </si>
  <si>
    <t>Pos</t>
  </si>
  <si>
    <t>Name</t>
  </si>
  <si>
    <t>Ct FAM</t>
  </si>
  <si>
    <t/>
  </si>
  <si>
    <t>mid</t>
  </si>
  <si>
    <t>post</t>
  </si>
  <si>
    <t>qbit (ng/uL)</t>
  </si>
  <si>
    <t>SI-TT-D8</t>
  </si>
  <si>
    <t>CGCTGAAATC</t>
  </si>
  <si>
    <t>AGGTGTCTGC</t>
  </si>
  <si>
    <t>GCAGACACCT</t>
  </si>
  <si>
    <t>Br2720mid</t>
  </si>
  <si>
    <t>6432ant</t>
  </si>
  <si>
    <t>8325mid</t>
  </si>
  <si>
    <t>2720ant</t>
  </si>
  <si>
    <t>CACCGCACCA</t>
  </si>
  <si>
    <t>GACTGTCAAT</t>
  </si>
  <si>
    <t>ATTGACAGTC</t>
  </si>
  <si>
    <t>TTCACACCTT</t>
  </si>
  <si>
    <t>TAGTGTACAC</t>
  </si>
  <si>
    <t>GTGTACACTA</t>
  </si>
  <si>
    <t>GATAACCTGC</t>
  </si>
  <si>
    <t>CATTAGAAAC</t>
  </si>
  <si>
    <t>GTTTCTAATG</t>
  </si>
  <si>
    <t>ACAATCGATC</t>
  </si>
  <si>
    <t>TGACGGAATG</t>
  </si>
  <si>
    <t>CATTCCGTCA</t>
  </si>
  <si>
    <t>V10B01-002</t>
  </si>
  <si>
    <t>2720post</t>
  </si>
  <si>
    <t>8667ant</t>
  </si>
  <si>
    <t>SI-TT-G5</t>
  </si>
  <si>
    <t>ATAGGGCGAG</t>
  </si>
  <si>
    <t>TGCATCGAGT</t>
  </si>
  <si>
    <t>ACTCGATGCA</t>
  </si>
  <si>
    <t>SI-TT-F11</t>
  </si>
  <si>
    <t>SI-TT-G11</t>
  </si>
  <si>
    <t>SI-TT-H11</t>
  </si>
  <si>
    <t>SI-TT-A12</t>
  </si>
  <si>
    <t>6423mid</t>
  </si>
  <si>
    <t>SI-TT-C2</t>
  </si>
  <si>
    <t>CAATCCCGAC</t>
  </si>
  <si>
    <t>CCGAGTAGTA</t>
  </si>
  <si>
    <t>TACTACTCGG</t>
  </si>
  <si>
    <t>round 2 (sample 3v_a)</t>
  </si>
  <si>
    <t>round 3 (sample 4)</t>
  </si>
  <si>
    <t>S1 flow cell</t>
  </si>
  <si>
    <t>round 1 (sample 10)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</si>
</sst>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0"/>
      <color rgb="FF000000"/>
      <name val="Helvetica Neue"/>
      <family val="2"/>
    </font>
    <font>
      <b/>
      <sz val="10"/>
      <color rgb="FF000000"/>
      <name val="Helvetica Neue"/>
      <family val="2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26">
    <xf numFmtId="0" fontId="0" fillId="0" borderId="0" xfId="0"/>
    <xf numFmtId="0" fontId="1" fillId="0" borderId="0" xfId="0" applyFont="1" applyAlignment="1">
      <alignment horizontal="center"/>
    </xf>
    <xf numFmtId="2" fontId="0" fillId="0" borderId="0" xfId="0" applyNumberFormat="1"/>
    <xf numFmtId="0" fontId="0" fillId="0" borderId="0" xfId="0" applyNumberFormat="1"/>
    <xf numFmtId="0" fontId="0" fillId="0" borderId="1" xfId="0" applyBorder="1" applyAlignment="1">
      <alignment horizontal="center"/>
    </xf>
    <xf numFmtId="0" fontId="0" fillId="0" borderId="0" xfId="0" applyNumberFormat="1" applyAlignment="1">
      <alignment horizontal="center"/>
    </xf>
    <xf numFmtId="0" fontId="1" fillId="0" borderId="0" xfId="0" applyNumberFormat="1" applyFont="1"/>
    <xf numFmtId="0" fontId="1" fillId="0" borderId="0" xfId="0" applyNumberFormat="1" applyFont="1" applyAlignment="1">
      <alignment horizontal="center"/>
    </xf>
    <xf numFmtId="2" fontId="0" fillId="0" borderId="0" xfId="0" applyNumberFormat="1" applyFill="1" applyBorder="1"/>
    <xf numFmtId="0" fontId="1" fillId="0" borderId="0" xfId="0" applyFont="1" applyBorder="1" applyAlignment="1">
      <alignment horizontal="center"/>
    </xf>
    <xf numFmtId="0" fontId="0" fillId="0" borderId="0" xfId="0" applyBorder="1" applyAlignment="1">
      <alignment horizontal="center"/>
    </xf>
    <xf numFmtId="2" fontId="0" fillId="0" borderId="0" xfId="0" applyNumberFormat="1" applyBorder="1"/>
    <xf numFmtId="2" fontId="0" fillId="0" borderId="0" xfId="0" applyNumberFormat="1" applyBorder="1" applyAlignment="1">
      <alignment horizontal="center"/>
    </xf>
    <xf numFmtId="0" fontId="0" fillId="0" borderId="0" xfId="0" applyFont="1" applyBorder="1" applyAlignment="1">
      <alignment horizontal="center"/>
    </xf>
    <xf numFmtId="4" fontId="0" fillId="0" borderId="0" xfId="0" applyNumberFormat="1" applyFont="1" applyBorder="1" applyAlignment="1">
      <alignment horizontal="center"/>
    </xf>
    <xf numFmtId="0" fontId="0" fillId="0" borderId="0" xfId="0" applyBorder="1"/>
    <xf numFmtId="0" fontId="0" fillId="0" borderId="0" xfId="0" applyFont="1" applyBorder="1"/>
    <xf numFmtId="0" fontId="0" fillId="0" borderId="0" xfId="0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0" xfId="0" applyFont="1" applyFill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4" fillId="0" borderId="0" xfId="0" applyFont="1"/>
    <xf numFmtId="0" fontId="5" fillId="0" borderId="0" xfId="0" applyFont="1"/>
    <xf numFmtId="0" fontId="0" fillId="0" borderId="0" xfId="0" applyFont="1" applyFill="1" applyBorder="1"/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876300</xdr:colOff>
      <xdr:row>11</xdr:row>
      <xdr:rowOff>139700</xdr:rowOff>
    </xdr:from>
    <xdr:to>
      <xdr:col>10</xdr:col>
      <xdr:colOff>711200</xdr:colOff>
      <xdr:row>26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E4C65E-1A72-3F4F-A84E-45314B634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2374900"/>
          <a:ext cx="10922000" cy="2921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15</xdr:col>
      <xdr:colOff>406400</xdr:colOff>
      <xdr:row>42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39474DB-AAE5-4545-B2CC-7B63924D2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28800"/>
          <a:ext cx="12788900" cy="6870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15</xdr:col>
      <xdr:colOff>127000</xdr:colOff>
      <xdr:row>76</xdr:row>
      <xdr:rowOff>165100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9CEF5EF-C286-4649-B037-C6AD75D31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940800"/>
          <a:ext cx="12509500" cy="6667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736600</xdr:colOff>
      <xdr:row>2</xdr:row>
      <xdr:rowOff>190500</xdr:rowOff>
    </xdr:from>
    <xdr:to>
      <xdr:col>15</xdr:col>
      <xdr:colOff>685800</xdr:colOff>
      <xdr:row>25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401E3F5-1600-C44E-A5BF-C9E599745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6600" y="596900"/>
          <a:ext cx="12331700" cy="4572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368300</xdr:colOff>
      <xdr:row>43</xdr:row>
      <xdr:rowOff>139700</xdr:rowOff>
    </xdr:from>
    <xdr:to>
      <xdr:col>24</xdr:col>
      <xdr:colOff>38100</xdr:colOff>
      <xdr:row>75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0D1371-6F76-C44E-8B45-28C758E99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72300" y="8877300"/>
          <a:ext cx="12877800" cy="6540500"/>
        </a:xfrm>
        <a:prstGeom prst="rect">
          <a:avLst/>
        </a:prstGeom>
      </xdr:spPr>
    </xdr:pic>
    <xdr:clientData/>
  </xdr:twoCellAnchor>
  <xdr:twoCellAnchor editAs="oneCell">
    <xdr:from>
      <xdr:col>0</xdr:col>
      <xdr:colOff>330200</xdr:colOff>
      <xdr:row>44</xdr:row>
      <xdr:rowOff>0</xdr:rowOff>
    </xdr:from>
    <xdr:to>
      <xdr:col>7</xdr:col>
      <xdr:colOff>508000</xdr:colOff>
      <xdr:row>70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CEEB673-D203-314D-B81A-A5249ACEA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0200" y="8940800"/>
          <a:ext cx="5956300" cy="5283200"/>
        </a:xfrm>
        <a:prstGeom prst="rect">
          <a:avLst/>
        </a:prstGeom>
      </xdr:spPr>
    </xdr:pic>
    <xdr:clientData/>
  </xdr:twoCellAnchor>
  <xdr:twoCellAnchor editAs="oneCell">
    <xdr:from>
      <xdr:col>0</xdr:col>
      <xdr:colOff>749300</xdr:colOff>
      <xdr:row>2</xdr:row>
      <xdr:rowOff>152400</xdr:rowOff>
    </xdr:from>
    <xdr:to>
      <xdr:col>16</xdr:col>
      <xdr:colOff>25400</xdr:colOff>
      <xdr:row>25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422DCE-7CC0-3849-B2AA-3556C4F24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9300" y="558800"/>
          <a:ext cx="12484100" cy="4533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V74"/>
  <sheetViews>
    <sheetView tabSelected="1" workbookViewId="0">
      <selection activeCell="D5" sqref="D5"/>
    </sheetView>
  </sheetViews>
  <sheetFormatPr baseColWidth="10" defaultRowHeight="16" x14ac:dyDescent="0.2"/>
  <cols>
    <col min="1" max="1" width="19.6640625" bestFit="1" customWidth="1"/>
    <col min="2" max="2" width="11.33203125" customWidth="1"/>
    <col min="3" max="3" width="11.5" bestFit="1" customWidth="1"/>
    <col min="4" max="4" width="28.6640625" customWidth="1"/>
    <col min="5" max="5" width="9.33203125" customWidth="1"/>
    <col min="6" max="6" width="8.1640625" customWidth="1"/>
    <col min="7" max="8" width="14.83203125" customWidth="1"/>
    <col min="9" max="9" width="13.1640625" customWidth="1"/>
    <col min="10" max="10" width="14" customWidth="1"/>
    <col min="13" max="14" width="16.83203125" customWidth="1"/>
    <col min="16" max="16" width="13.5" customWidth="1"/>
    <col min="17" max="17" width="19.6640625" customWidth="1"/>
    <col min="18" max="18" width="20.33203125" customWidth="1"/>
    <col min="19" max="19" width="15.83203125" customWidth="1"/>
    <col min="20" max="20" width="15.1640625" customWidth="1"/>
  </cols>
  <sheetData>
    <row r="1" spans="1:22" s="1" customFormat="1" x14ac:dyDescent="0.2">
      <c r="A1" s="20" t="s">
        <v>0</v>
      </c>
      <c r="B1" s="21" t="s">
        <v>1</v>
      </c>
      <c r="C1" s="21" t="s">
        <v>2</v>
      </c>
      <c r="D1" s="21" t="s">
        <v>4</v>
      </c>
      <c r="E1" s="21" t="s">
        <v>5</v>
      </c>
      <c r="F1" s="21" t="s">
        <v>10</v>
      </c>
      <c r="G1" s="21" t="s">
        <v>11</v>
      </c>
      <c r="H1" s="21" t="s">
        <v>35</v>
      </c>
      <c r="I1" s="21" t="s">
        <v>12</v>
      </c>
      <c r="J1" s="21" t="s">
        <v>14</v>
      </c>
      <c r="K1" s="21" t="s">
        <v>13</v>
      </c>
      <c r="L1" s="21" t="s">
        <v>15</v>
      </c>
      <c r="M1" s="21" t="s">
        <v>24</v>
      </c>
      <c r="N1" s="21" t="s">
        <v>25</v>
      </c>
      <c r="O1" s="21" t="s">
        <v>19</v>
      </c>
      <c r="P1" s="21" t="s">
        <v>20</v>
      </c>
      <c r="Q1" s="21" t="s">
        <v>21</v>
      </c>
      <c r="R1" s="21" t="s">
        <v>22</v>
      </c>
      <c r="S1" s="21" t="s">
        <v>26</v>
      </c>
      <c r="T1" s="22" t="s">
        <v>28</v>
      </c>
      <c r="U1" s="9"/>
      <c r="V1" s="9"/>
    </row>
    <row r="2" spans="1:22" x14ac:dyDescent="0.2">
      <c r="A2" s="10">
        <v>1</v>
      </c>
      <c r="B2" s="10" t="s">
        <v>3</v>
      </c>
      <c r="C2" s="10" t="s">
        <v>40</v>
      </c>
      <c r="D2" s="17" t="s">
        <v>56</v>
      </c>
      <c r="E2" s="10" t="s">
        <v>6</v>
      </c>
      <c r="F2" s="11">
        <v>18.61</v>
      </c>
      <c r="G2" s="10">
        <v>18</v>
      </c>
      <c r="H2" s="10">
        <v>1746</v>
      </c>
      <c r="I2" s="17">
        <v>66.260000000000005</v>
      </c>
      <c r="J2" s="12">
        <f>I2*40</f>
        <v>2650.4</v>
      </c>
      <c r="K2" s="12">
        <f>J2/4</f>
        <v>662.6</v>
      </c>
      <c r="L2" s="10">
        <v>18</v>
      </c>
      <c r="O2" s="23" t="s">
        <v>63</v>
      </c>
      <c r="P2" s="23" t="s">
        <v>47</v>
      </c>
      <c r="Q2" s="23" t="s">
        <v>48</v>
      </c>
      <c r="R2" s="23" t="s">
        <v>49</v>
      </c>
      <c r="S2" s="13">
        <v>20</v>
      </c>
      <c r="T2" s="16">
        <f>((S2/100)*5000)*75000</f>
        <v>75000000</v>
      </c>
      <c r="U2" s="15"/>
      <c r="V2" s="15"/>
    </row>
    <row r="3" spans="1:22" x14ac:dyDescent="0.2">
      <c r="A3" s="10">
        <v>2</v>
      </c>
      <c r="B3" s="10" t="s">
        <v>3</v>
      </c>
      <c r="C3" s="10" t="s">
        <v>41</v>
      </c>
      <c r="D3" s="17" t="s">
        <v>56</v>
      </c>
      <c r="E3" s="10" t="s">
        <v>7</v>
      </c>
      <c r="F3" s="11">
        <v>17.64</v>
      </c>
      <c r="G3" s="10">
        <v>18</v>
      </c>
      <c r="H3" s="10">
        <v>18080</v>
      </c>
      <c r="I3" s="17">
        <v>1154.6400000000001</v>
      </c>
      <c r="J3" s="12">
        <f t="shared" ref="J3:J5" si="0">I3*40</f>
        <v>46185.600000000006</v>
      </c>
      <c r="K3" s="12">
        <f t="shared" ref="K3:K5" si="1">J3/4</f>
        <v>11546.400000000001</v>
      </c>
      <c r="L3" s="10">
        <v>15</v>
      </c>
      <c r="M3" s="13"/>
      <c r="N3" s="14"/>
      <c r="O3" s="24" t="s">
        <v>64</v>
      </c>
      <c r="P3" s="23" t="s">
        <v>50</v>
      </c>
      <c r="Q3" s="23" t="s">
        <v>51</v>
      </c>
      <c r="R3" s="23" t="s">
        <v>52</v>
      </c>
      <c r="S3" s="13">
        <v>85</v>
      </c>
      <c r="T3" s="16">
        <f t="shared" ref="T3:T6" si="2">((S3/100)*5000)*75000</f>
        <v>318750000</v>
      </c>
      <c r="U3" s="15"/>
      <c r="V3" s="15"/>
    </row>
    <row r="4" spans="1:22" x14ac:dyDescent="0.2">
      <c r="A4" s="10">
        <v>3</v>
      </c>
      <c r="B4" s="10" t="s">
        <v>3</v>
      </c>
      <c r="C4" s="10" t="s">
        <v>42</v>
      </c>
      <c r="D4" s="17" t="s">
        <v>56</v>
      </c>
      <c r="E4" s="10" t="s">
        <v>8</v>
      </c>
      <c r="F4" s="11">
        <v>17.760000000000002</v>
      </c>
      <c r="G4" s="10">
        <v>18</v>
      </c>
      <c r="H4" s="10">
        <v>18820</v>
      </c>
      <c r="I4" s="17">
        <v>1360.4</v>
      </c>
      <c r="J4" s="12">
        <f t="shared" si="0"/>
        <v>54416</v>
      </c>
      <c r="K4" s="12">
        <f t="shared" si="1"/>
        <v>13604</v>
      </c>
      <c r="L4" s="10">
        <v>15</v>
      </c>
      <c r="M4" s="13"/>
      <c r="N4" s="13"/>
      <c r="O4" s="24" t="s">
        <v>65</v>
      </c>
      <c r="P4" s="23" t="s">
        <v>53</v>
      </c>
      <c r="Q4" s="23" t="s">
        <v>54</v>
      </c>
      <c r="R4" s="23" t="s">
        <v>55</v>
      </c>
      <c r="S4" s="13">
        <v>80</v>
      </c>
      <c r="T4" s="16">
        <f t="shared" si="2"/>
        <v>300000000</v>
      </c>
      <c r="U4" s="15"/>
      <c r="V4" s="15"/>
    </row>
    <row r="5" spans="1:22" x14ac:dyDescent="0.2">
      <c r="A5" s="10">
        <v>4</v>
      </c>
      <c r="B5" s="10" t="s">
        <v>3</v>
      </c>
      <c r="C5" s="10" t="s">
        <v>43</v>
      </c>
      <c r="D5" s="17" t="s">
        <v>56</v>
      </c>
      <c r="E5" s="10" t="s">
        <v>9</v>
      </c>
      <c r="F5" s="11">
        <v>18.649999999999999</v>
      </c>
      <c r="G5" s="10">
        <v>18</v>
      </c>
      <c r="H5" s="10">
        <v>3840</v>
      </c>
      <c r="I5" s="17">
        <v>256.01</v>
      </c>
      <c r="J5" s="12">
        <f t="shared" si="0"/>
        <v>10240.4</v>
      </c>
      <c r="K5" s="12">
        <f t="shared" si="1"/>
        <v>2560.1</v>
      </c>
      <c r="L5" s="10">
        <v>18</v>
      </c>
      <c r="M5" s="13"/>
      <c r="N5" s="13"/>
      <c r="O5" s="24" t="s">
        <v>66</v>
      </c>
      <c r="P5" s="23" t="s">
        <v>44</v>
      </c>
      <c r="Q5" s="23" t="s">
        <v>45</v>
      </c>
      <c r="R5" s="23" t="s">
        <v>46</v>
      </c>
      <c r="S5" s="13">
        <v>75</v>
      </c>
      <c r="T5" s="16">
        <f t="shared" si="2"/>
        <v>281250000</v>
      </c>
      <c r="U5" s="15"/>
      <c r="V5" s="15"/>
    </row>
    <row r="6" spans="1:22" x14ac:dyDescent="0.2">
      <c r="A6" s="17" t="s">
        <v>75</v>
      </c>
      <c r="B6" s="10" t="s">
        <v>3</v>
      </c>
      <c r="C6" s="10" t="s">
        <v>67</v>
      </c>
      <c r="E6" s="10"/>
      <c r="F6" s="11"/>
      <c r="G6" s="10"/>
      <c r="H6" s="10"/>
      <c r="I6" s="10"/>
      <c r="J6" s="18"/>
      <c r="K6" s="18"/>
      <c r="L6" s="17"/>
      <c r="M6" s="19"/>
      <c r="N6" s="19"/>
      <c r="O6" s="4" t="s">
        <v>68</v>
      </c>
      <c r="P6" t="s">
        <v>69</v>
      </c>
      <c r="Q6" t="s">
        <v>70</v>
      </c>
      <c r="R6" t="s">
        <v>71</v>
      </c>
      <c r="S6" s="13">
        <v>80</v>
      </c>
      <c r="T6" s="25">
        <f t="shared" si="2"/>
        <v>300000000</v>
      </c>
      <c r="U6" s="15"/>
      <c r="V6" s="15"/>
    </row>
    <row r="7" spans="1:22" x14ac:dyDescent="0.2">
      <c r="A7" s="17" t="s">
        <v>72</v>
      </c>
      <c r="B7" s="10" t="s">
        <v>3</v>
      </c>
      <c r="C7" s="10" t="s">
        <v>57</v>
      </c>
      <c r="E7" s="10"/>
      <c r="F7" s="8"/>
      <c r="G7" s="10"/>
      <c r="H7" s="10"/>
      <c r="I7" s="10"/>
      <c r="J7" s="18"/>
      <c r="K7" s="18"/>
      <c r="L7" s="17"/>
      <c r="M7" s="19"/>
      <c r="N7" s="19"/>
      <c r="O7" s="10" t="s">
        <v>59</v>
      </c>
      <c r="P7" s="23" t="s">
        <v>60</v>
      </c>
      <c r="Q7" s="23" t="s">
        <v>61</v>
      </c>
      <c r="R7" s="23" t="s">
        <v>62</v>
      </c>
      <c r="S7" s="13">
        <v>95</v>
      </c>
      <c r="T7" s="25">
        <f>((S7/100)*5000)*40000</f>
        <v>190000000</v>
      </c>
      <c r="U7" s="15"/>
      <c r="V7" s="15"/>
    </row>
    <row r="8" spans="1:22" x14ac:dyDescent="0.2">
      <c r="A8" s="17" t="s">
        <v>73</v>
      </c>
      <c r="B8" s="10" t="s">
        <v>3</v>
      </c>
      <c r="C8" s="10" t="s">
        <v>58</v>
      </c>
      <c r="E8" s="10"/>
      <c r="F8" s="8"/>
      <c r="G8" s="10"/>
      <c r="H8" s="10"/>
      <c r="I8" s="10"/>
      <c r="J8" s="18"/>
      <c r="K8" s="18"/>
      <c r="L8" s="17"/>
      <c r="M8" s="19"/>
      <c r="N8" s="19"/>
      <c r="O8" s="24" t="s">
        <v>36</v>
      </c>
      <c r="P8" s="23" t="s">
        <v>37</v>
      </c>
      <c r="Q8" s="23" t="s">
        <v>38</v>
      </c>
      <c r="R8" s="23" t="s">
        <v>39</v>
      </c>
      <c r="S8" s="13">
        <v>80</v>
      </c>
      <c r="T8" s="25">
        <f>((S8/100)*5000)*40000</f>
        <v>160000000</v>
      </c>
      <c r="U8" s="15"/>
      <c r="V8" s="15"/>
    </row>
    <row r="9" spans="1:22" x14ac:dyDescent="0.2">
      <c r="A9" s="17"/>
      <c r="B9" s="10"/>
      <c r="E9" s="10"/>
      <c r="F9" s="8"/>
      <c r="G9" s="10"/>
      <c r="H9" s="10"/>
      <c r="I9" s="10"/>
      <c r="J9" s="18"/>
      <c r="K9" s="18"/>
      <c r="L9" s="17"/>
      <c r="M9" s="19"/>
      <c r="N9" s="19"/>
      <c r="O9" s="24"/>
      <c r="P9" s="23"/>
      <c r="Q9" s="23"/>
      <c r="R9" s="23"/>
      <c r="S9" s="13"/>
      <c r="T9" s="16"/>
      <c r="U9" s="15"/>
      <c r="V9" s="15"/>
    </row>
    <row r="10" spans="1:22" x14ac:dyDescent="0.2">
      <c r="A10" s="17"/>
      <c r="B10" s="10"/>
      <c r="C10" s="10"/>
      <c r="D10" s="17"/>
      <c r="E10" s="10"/>
      <c r="F10" s="8"/>
      <c r="G10" s="10"/>
      <c r="H10" s="10"/>
      <c r="I10" s="17"/>
      <c r="J10" s="18"/>
      <c r="K10" s="18"/>
      <c r="L10" s="17"/>
      <c r="M10" s="19"/>
      <c r="N10" s="19"/>
      <c r="O10" s="24"/>
      <c r="P10" s="23"/>
      <c r="Q10" s="23"/>
      <c r="R10" s="23"/>
      <c r="S10" s="13"/>
      <c r="T10" s="16"/>
      <c r="U10" s="15"/>
      <c r="V10" s="15"/>
    </row>
    <row r="11" spans="1:22" x14ac:dyDescent="0.2">
      <c r="A11" s="17"/>
      <c r="B11" s="10"/>
      <c r="C11" s="10"/>
      <c r="D11" s="17"/>
      <c r="E11" s="10"/>
      <c r="F11" s="8"/>
      <c r="G11" s="10"/>
      <c r="H11" s="10"/>
      <c r="I11" s="17"/>
      <c r="J11" s="18"/>
      <c r="K11" s="18"/>
      <c r="L11" s="17"/>
      <c r="M11" s="19"/>
      <c r="N11" s="19"/>
      <c r="O11" s="24"/>
      <c r="P11" s="23"/>
      <c r="Q11" s="23"/>
      <c r="R11" s="23"/>
      <c r="S11" s="13"/>
      <c r="T11" s="16"/>
      <c r="U11" s="15"/>
      <c r="V11" s="15"/>
    </row>
    <row r="12" spans="1:22" x14ac:dyDescent="0.2">
      <c r="A12" s="17"/>
      <c r="B12" s="10"/>
      <c r="C12" s="10"/>
      <c r="D12" s="17"/>
      <c r="E12" s="10"/>
      <c r="F12" s="8"/>
      <c r="G12" s="10"/>
      <c r="H12" s="10"/>
      <c r="I12" s="17"/>
      <c r="J12" s="18"/>
      <c r="K12" s="18"/>
      <c r="L12" s="17"/>
      <c r="M12" s="19"/>
      <c r="N12" s="19"/>
      <c r="O12" s="24"/>
      <c r="P12" s="23"/>
      <c r="Q12" s="23"/>
      <c r="R12" s="23"/>
      <c r="S12" s="13"/>
      <c r="T12" s="16"/>
      <c r="U12" s="15"/>
      <c r="V12" s="15"/>
    </row>
    <row r="13" spans="1:22" x14ac:dyDescent="0.2">
      <c r="A13" s="17"/>
      <c r="B13" s="10"/>
      <c r="C13" s="10"/>
      <c r="D13" s="17"/>
      <c r="E13" s="10"/>
      <c r="F13" s="8"/>
      <c r="G13" s="10"/>
      <c r="H13" s="10"/>
      <c r="I13" s="17"/>
      <c r="J13" s="18"/>
      <c r="K13" s="18"/>
      <c r="L13" s="17"/>
      <c r="M13" s="19"/>
      <c r="N13" s="19"/>
      <c r="O13" s="24"/>
      <c r="P13" s="23"/>
      <c r="Q13" s="23"/>
      <c r="R13" s="23"/>
      <c r="S13" s="13"/>
      <c r="T13" s="25">
        <f>SUM(T2:T8)</f>
        <v>1625000000</v>
      </c>
      <c r="U13" s="15"/>
      <c r="V13" s="15"/>
    </row>
    <row r="14" spans="1:22" x14ac:dyDescent="0.2">
      <c r="A14" s="15"/>
      <c r="B14" s="15"/>
      <c r="C14" s="15"/>
      <c r="D14" s="15"/>
      <c r="E14" s="15"/>
      <c r="F14" s="15"/>
      <c r="G14" s="15"/>
      <c r="H14" s="15"/>
      <c r="I14" s="15"/>
      <c r="J14" s="15"/>
      <c r="K14" s="15"/>
      <c r="L14" s="15"/>
      <c r="M14" s="15"/>
      <c r="N14" s="15"/>
      <c r="O14" s="15"/>
      <c r="P14" s="15"/>
      <c r="Q14" s="15"/>
      <c r="R14" s="15"/>
      <c r="S14" s="15"/>
      <c r="T14" s="25">
        <f>T13/1000000</f>
        <v>1625</v>
      </c>
      <c r="U14" s="15" t="s">
        <v>74</v>
      </c>
      <c r="V14" s="15"/>
    </row>
    <row r="15" spans="1:22" x14ac:dyDescent="0.2">
      <c r="A15" s="15"/>
      <c r="B15" s="15"/>
      <c r="C15" s="15"/>
      <c r="D15" s="15"/>
      <c r="E15" s="15"/>
      <c r="F15" s="15"/>
      <c r="G15" s="15"/>
      <c r="H15" s="15"/>
      <c r="I15" s="15"/>
      <c r="J15" s="15"/>
      <c r="K15" s="15"/>
      <c r="L15" s="15"/>
      <c r="M15" s="15"/>
      <c r="N15" s="15"/>
      <c r="O15" s="15"/>
      <c r="P15" s="15"/>
      <c r="Q15" s="15"/>
      <c r="R15" s="15"/>
      <c r="S15" s="15"/>
      <c r="T15" s="15"/>
      <c r="U15" s="15"/>
      <c r="V15" s="15"/>
    </row>
    <row r="16" spans="1:22" x14ac:dyDescent="0.2">
      <c r="A16" s="15"/>
      <c r="B16" s="15"/>
      <c r="C16" s="15"/>
      <c r="D16" s="15"/>
      <c r="E16" s="15"/>
      <c r="F16" s="15"/>
      <c r="G16" s="15"/>
      <c r="H16" s="15"/>
      <c r="I16" s="15"/>
      <c r="J16" s="15"/>
      <c r="K16" s="15"/>
      <c r="L16" s="15"/>
      <c r="M16" s="15"/>
      <c r="N16" s="15"/>
      <c r="O16" s="15"/>
      <c r="P16" s="15"/>
      <c r="Q16" s="15"/>
      <c r="R16" s="15"/>
      <c r="S16" s="15"/>
      <c r="T16" s="15"/>
      <c r="U16" s="15"/>
      <c r="V16" s="15"/>
    </row>
    <row r="17" spans="1:22" x14ac:dyDescent="0.2">
      <c r="A17" s="15"/>
      <c r="B17" s="15"/>
      <c r="C17" s="15"/>
      <c r="D17" s="15"/>
      <c r="E17" s="15"/>
      <c r="F17" s="15"/>
      <c r="G17" s="15"/>
      <c r="H17" s="15"/>
      <c r="I17" s="15"/>
      <c r="J17" s="15"/>
      <c r="K17" s="15"/>
      <c r="L17" s="15"/>
      <c r="M17" s="15"/>
      <c r="N17" s="15"/>
      <c r="O17" s="15"/>
      <c r="P17" s="15"/>
      <c r="Q17" s="15"/>
      <c r="R17" s="15"/>
      <c r="S17" s="15"/>
      <c r="T17" s="15"/>
      <c r="U17" s="15"/>
      <c r="V17" s="15"/>
    </row>
    <row r="18" spans="1:22" x14ac:dyDescent="0.2">
      <c r="A18" s="15"/>
      <c r="B18" s="15"/>
      <c r="C18" s="15"/>
      <c r="D18" s="15"/>
      <c r="E18" s="15"/>
      <c r="F18" s="15"/>
      <c r="G18" s="15"/>
      <c r="H18" s="15"/>
      <c r="I18" s="15"/>
      <c r="J18" s="15"/>
      <c r="K18" s="15"/>
      <c r="L18" s="15"/>
      <c r="M18" s="15"/>
      <c r="N18" s="15"/>
      <c r="O18" s="15"/>
      <c r="P18" s="15"/>
      <c r="Q18" s="15"/>
      <c r="R18" s="15"/>
      <c r="S18" s="15"/>
      <c r="T18" s="15"/>
      <c r="U18" s="15"/>
      <c r="V18" s="15"/>
    </row>
    <row r="23" spans="1:22" x14ac:dyDescent="0.2">
      <c r="C23" s="10"/>
      <c r="D23" s="17"/>
    </row>
    <row r="27" spans="1:22" x14ac:dyDescent="0.2">
      <c r="B27" t="s">
        <v>6</v>
      </c>
      <c r="E27" t="s">
        <v>7</v>
      </c>
      <c r="G27" t="s">
        <v>8</v>
      </c>
      <c r="J27" t="s">
        <v>9</v>
      </c>
    </row>
    <row r="33" spans="1:16" x14ac:dyDescent="0.2">
      <c r="A33" t="s">
        <v>27</v>
      </c>
      <c r="B33">
        <v>1</v>
      </c>
      <c r="F33">
        <v>2</v>
      </c>
      <c r="J33">
        <v>3</v>
      </c>
      <c r="M33">
        <v>4</v>
      </c>
    </row>
    <row r="39" spans="1:16" x14ac:dyDescent="0.2">
      <c r="P39" t="s">
        <v>33</v>
      </c>
    </row>
    <row r="52" spans="2:16" x14ac:dyDescent="0.2">
      <c r="B52">
        <v>5</v>
      </c>
      <c r="G52">
        <v>6</v>
      </c>
      <c r="K52">
        <v>7</v>
      </c>
      <c r="N52">
        <v>8</v>
      </c>
    </row>
    <row r="60" spans="2:16" x14ac:dyDescent="0.2">
      <c r="P60" t="s">
        <v>34</v>
      </c>
    </row>
    <row r="74" spans="3:14" x14ac:dyDescent="0.2">
      <c r="C74">
        <v>9</v>
      </c>
      <c r="G74">
        <v>10</v>
      </c>
      <c r="K74">
        <v>11</v>
      </c>
      <c r="N74">
        <v>12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6"/>
  <sheetViews>
    <sheetView topLeftCell="A94" workbookViewId="0">
      <selection activeCell="K8" sqref="K8"/>
    </sheetView>
  </sheetViews>
  <sheetFormatPr baseColWidth="10" defaultRowHeight="16" x14ac:dyDescent="0.2"/>
  <sheetData>
    <row r="1" spans="1:5" x14ac:dyDescent="0.2">
      <c r="A1" s="6" t="s">
        <v>29</v>
      </c>
      <c r="B1" s="7" t="s">
        <v>30</v>
      </c>
      <c r="C1" s="6" t="s">
        <v>31</v>
      </c>
      <c r="D1" s="3"/>
      <c r="E1" s="3"/>
    </row>
    <row r="2" spans="1:5" x14ac:dyDescent="0.2">
      <c r="A2" s="3" t="s">
        <v>6</v>
      </c>
      <c r="B2" s="5"/>
      <c r="C2" s="3"/>
      <c r="D2" s="3"/>
      <c r="E2" s="3" t="s">
        <v>32</v>
      </c>
    </row>
    <row r="3" spans="1:5" x14ac:dyDescent="0.2">
      <c r="A3" s="3" t="s">
        <v>16</v>
      </c>
      <c r="B3" s="5"/>
      <c r="C3" s="2"/>
      <c r="D3" s="3"/>
      <c r="E3" s="3" t="s">
        <v>32</v>
      </c>
    </row>
    <row r="4" spans="1:5" x14ac:dyDescent="0.2">
      <c r="A4" s="3" t="s">
        <v>17</v>
      </c>
      <c r="B4" s="5"/>
      <c r="C4" s="2"/>
      <c r="D4" s="3"/>
      <c r="E4" s="3" t="s">
        <v>32</v>
      </c>
    </row>
    <row r="5" spans="1:5" x14ac:dyDescent="0.2">
      <c r="A5" s="3" t="s">
        <v>18</v>
      </c>
      <c r="B5" s="5"/>
      <c r="C5" s="2"/>
      <c r="D5" s="3"/>
      <c r="E5" s="3" t="s">
        <v>32</v>
      </c>
    </row>
    <row r="6" spans="1:5" x14ac:dyDescent="0.2">
      <c r="A6" s="3" t="s">
        <v>23</v>
      </c>
      <c r="B6" s="5"/>
      <c r="C6" s="2"/>
      <c r="D6" s="3"/>
      <c r="E6" s="3" t="s">
        <v>32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B9" sqref="B9"/>
    </sheetView>
  </sheetViews>
  <sheetFormatPr baseColWidth="10" defaultRowHeight="16" x14ac:dyDescent="0.2"/>
  <cols>
    <col min="20" max="20" width="16.33203125" customWidth="1"/>
    <col min="21" max="21" width="13.5" customWidth="1"/>
    <col min="22" max="22" width="16.6640625" customWidth="1"/>
  </cols>
  <sheetData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A1"/>
  <sheetViews>
    <sheetView workbookViewId="0">
      <selection activeCell="J14" sqref="J14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Kristen Maynard</dc:creator>
  <cp:keywords/>
  <dc:description/>
  <cp:lastModifiedBy>Microsoft Office User</cp:lastModifiedBy>
  <cp:lastPrinted>2020-07-22T13:24:15Z</cp:lastPrinted>
  <dcterms:created xsi:type="dcterms:W3CDTF">2020-07-21T18:20:54Z</dcterms:created>
  <dcterms:modified xsi:type="dcterms:W3CDTF">2021-09-27T21:09:50Z</dcterms:modified>
  <cp:category/>
</cp:coreProperties>
</file>